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<sst xmlns="http://schemas.openxmlformats.org/spreadsheetml/2006/main" count="43" uniqueCount="22">
  <si>
    <t>Поступление электрической энергии в сеть, млн. кВтч</t>
  </si>
  <si>
    <t>Полезный отпуск электрической энергии потребителям, млн. кВтч</t>
  </si>
  <si>
    <t>ВН</t>
  </si>
  <si>
    <t>СН2</t>
  </si>
  <si>
    <t>НН</t>
  </si>
  <si>
    <t>Всего</t>
  </si>
  <si>
    <t>№ п/п</t>
  </si>
  <si>
    <t>Показатели</t>
  </si>
  <si>
    <t>Потери  в сети, млн. кВтч</t>
  </si>
  <si>
    <t>Поступление мощности в сеть, МВт</t>
  </si>
  <si>
    <t>Потери  в сети, МВт</t>
  </si>
  <si>
    <t>Полезный отпуск мощности потребителям, МВт</t>
  </si>
  <si>
    <t>2.1</t>
  </si>
  <si>
    <t>тоже в %</t>
  </si>
  <si>
    <t>Баланс электрической энергии  МУП "ШТЭС"</t>
  </si>
  <si>
    <t>СН1</t>
  </si>
  <si>
    <t>Баланс мощности  МУП "ШТЭС" (среднемаксимальная мощность)</t>
  </si>
  <si>
    <t>Панарин К.М.</t>
  </si>
  <si>
    <t>39139 3-44-85</t>
  </si>
  <si>
    <t>Гл. инженер МУП "ШТЭС" ____________________ А.Н. Казаков</t>
  </si>
  <si>
    <t>Факт 2015 года</t>
  </si>
  <si>
    <t>План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</si>
</sst>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25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9.28125" style="1" bestFit="1" customWidth="1"/>
    <col min="2" max="7" width="9.140625" style="1" customWidth="1"/>
    <col min="8" max="9" width="9.28125" style="1" bestFit="1" customWidth="1"/>
    <col min="10" max="10" width="11.00390625" style="1" customWidth="1"/>
    <col min="11" max="14" width="9.28125" style="1" bestFit="1" customWidth="1"/>
    <col min="15" max="17" width="10.57421875" style="1" bestFit="1" customWidth="1"/>
    <col min="18" max="16384" width="9.140625" style="1" customWidth="1"/>
  </cols>
  <sheetData>
    <row r="1" spans="1:17" ht="19.5" thickBot="1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8.75">
      <c r="A2" s="63" t="s">
        <v>6</v>
      </c>
      <c r="B2" s="64" t="s">
        <v>7</v>
      </c>
      <c r="C2" s="64"/>
      <c r="D2" s="64"/>
      <c r="E2" s="64"/>
      <c r="F2" s="64"/>
      <c r="G2" s="73"/>
      <c r="H2" s="61" t="s">
        <v>20</v>
      </c>
      <c r="I2" s="69"/>
      <c r="J2" s="69"/>
      <c r="K2" s="69"/>
      <c r="L2" s="70"/>
      <c r="M2" s="75" t="s">
        <v>21</v>
      </c>
      <c r="N2" s="64"/>
      <c r="O2" s="64"/>
      <c r="P2" s="64"/>
      <c r="Q2" s="65"/>
    </row>
    <row r="3" spans="1:17" ht="19.5" thickBot="1">
      <c r="A3" s="66"/>
      <c r="B3" s="67"/>
      <c r="C3" s="67"/>
      <c r="D3" s="67"/>
      <c r="E3" s="67"/>
      <c r="F3" s="67"/>
      <c r="G3" s="74"/>
      <c r="H3" s="3" t="s">
        <v>5</v>
      </c>
      <c r="I3" s="4" t="s">
        <v>2</v>
      </c>
      <c r="J3" s="4" t="s">
        <v>15</v>
      </c>
      <c r="K3" s="4" t="s">
        <v>3</v>
      </c>
      <c r="L3" s="5" t="s">
        <v>4</v>
      </c>
      <c r="M3" s="6" t="s">
        <v>5</v>
      </c>
      <c r="N3" s="4" t="s">
        <v>2</v>
      </c>
      <c r="O3" s="4" t="s">
        <v>15</v>
      </c>
      <c r="P3" s="4" t="s">
        <v>3</v>
      </c>
      <c r="Q3" s="5" t="s">
        <v>4</v>
      </c>
    </row>
    <row r="4" spans="1:17" ht="38.25" customHeight="1">
      <c r="A4" s="7">
        <v>1</v>
      </c>
      <c r="B4" s="71" t="s">
        <v>0</v>
      </c>
      <c r="C4" s="72"/>
      <c r="D4" s="72"/>
      <c r="E4" s="72"/>
      <c r="F4" s="72"/>
      <c r="G4" s="72"/>
      <c r="H4" s="37">
        <f>I4+J4+K4+L4</f>
        <v>62.359398</v>
      </c>
      <c r="I4" s="9">
        <f>42.32026+12.245862</f>
        <v>54.566122</v>
      </c>
      <c r="J4" s="9">
        <v>0.909831</v>
      </c>
      <c r="K4" s="9">
        <f>1.554167+5.329278</f>
        <v>6.883445</v>
      </c>
      <c r="L4" s="10">
        <v>0</v>
      </c>
      <c r="M4" s="11">
        <v>61.910913</v>
      </c>
      <c r="N4" s="9">
        <f>M4*85.45/100</f>
        <v>52.9028751585</v>
      </c>
      <c r="O4" s="9">
        <f>M4*1.87/100</f>
        <v>1.1577340731</v>
      </c>
      <c r="P4" s="9">
        <f>M4*12.66/100</f>
        <v>7.8379215858</v>
      </c>
      <c r="Q4" s="10">
        <v>0</v>
      </c>
    </row>
    <row r="5" spans="1:17" ht="18.75">
      <c r="A5" s="12">
        <v>2</v>
      </c>
      <c r="B5" s="49" t="s">
        <v>8</v>
      </c>
      <c r="C5" s="49"/>
      <c r="D5" s="49"/>
      <c r="E5" s="49"/>
      <c r="F5" s="49"/>
      <c r="G5" s="57"/>
      <c r="H5" s="38">
        <f>I5+J5+K5</f>
        <v>9.58918</v>
      </c>
      <c r="I5" s="14">
        <v>8.238339</v>
      </c>
      <c r="J5" s="14">
        <v>0.104136</v>
      </c>
      <c r="K5" s="14">
        <v>1.246705</v>
      </c>
      <c r="L5" s="15">
        <v>0</v>
      </c>
      <c r="M5" s="16">
        <v>9.55</v>
      </c>
      <c r="N5" s="14">
        <f>M5*84.3/100</f>
        <v>8.050650000000001</v>
      </c>
      <c r="O5" s="14">
        <f>M5*2.01/100</f>
        <v>0.191955</v>
      </c>
      <c r="P5" s="17">
        <f>M5*13.64/100</f>
        <v>1.3026200000000003</v>
      </c>
      <c r="Q5" s="18">
        <v>0</v>
      </c>
    </row>
    <row r="6" spans="1:17" ht="18.75">
      <c r="A6" s="19" t="s">
        <v>12</v>
      </c>
      <c r="B6" s="52" t="s">
        <v>13</v>
      </c>
      <c r="C6" s="52"/>
      <c r="D6" s="52"/>
      <c r="E6" s="52"/>
      <c r="F6" s="52"/>
      <c r="G6" s="58"/>
      <c r="H6" s="38">
        <f>H5/H4*100</f>
        <v>15.377281223914318</v>
      </c>
      <c r="I6" s="40">
        <f aca="true" t="shared" si="0" ref="I6:P6">I5/I4*100</f>
        <v>15.09790085503969</v>
      </c>
      <c r="J6" s="40">
        <f t="shared" si="0"/>
        <v>11.44564210276414</v>
      </c>
      <c r="K6" s="40">
        <f t="shared" si="0"/>
        <v>18.111643225158332</v>
      </c>
      <c r="L6" s="41">
        <v>0</v>
      </c>
      <c r="M6" s="44">
        <f t="shared" si="0"/>
        <v>15.425390350809398</v>
      </c>
      <c r="N6" s="40">
        <f t="shared" si="0"/>
        <v>15.217792938247305</v>
      </c>
      <c r="O6" s="40">
        <f t="shared" si="0"/>
        <v>16.58023240915876</v>
      </c>
      <c r="P6" s="40">
        <f t="shared" si="0"/>
        <v>16.619456902451834</v>
      </c>
      <c r="Q6" s="41">
        <v>0</v>
      </c>
    </row>
    <row r="7" spans="1:17" ht="38.25" customHeight="1" thickBot="1">
      <c r="A7" s="3">
        <v>3</v>
      </c>
      <c r="B7" s="55" t="s">
        <v>1</v>
      </c>
      <c r="C7" s="55"/>
      <c r="D7" s="55"/>
      <c r="E7" s="55"/>
      <c r="F7" s="55"/>
      <c r="G7" s="59"/>
      <c r="H7" s="39">
        <f>I7+J7+K7+L7</f>
        <v>52.500218000000004</v>
      </c>
      <c r="I7" s="21">
        <f>0.457244+1.689909</f>
        <v>2.1471530000000003</v>
      </c>
      <c r="J7" s="21">
        <v>0.209292</v>
      </c>
      <c r="K7" s="21">
        <f>12.884052+0.315071</f>
        <v>13.199123</v>
      </c>
      <c r="L7" s="22">
        <f>16.698253+20.246397</f>
        <v>36.94465</v>
      </c>
      <c r="M7" s="43">
        <f>M4-M5</f>
        <v>52.360913</v>
      </c>
      <c r="N7" s="23">
        <v>1.477887</v>
      </c>
      <c r="O7" s="23">
        <v>0.218263</v>
      </c>
      <c r="P7" s="23">
        <f>12.582639+0.13079</f>
        <v>12.713429</v>
      </c>
      <c r="Q7" s="42">
        <f>M7-N7-O7-P7</f>
        <v>37.951333999999996</v>
      </c>
    </row>
    <row r="8" spans="1:17" ht="18.75">
      <c r="A8" s="24"/>
      <c r="B8" s="25"/>
      <c r="C8" s="25"/>
      <c r="D8" s="25"/>
      <c r="E8" s="25"/>
      <c r="F8" s="25"/>
      <c r="G8" s="25"/>
      <c r="H8" s="26"/>
      <c r="I8" s="27"/>
      <c r="J8" s="27"/>
      <c r="K8" s="27"/>
      <c r="L8" s="27"/>
      <c r="M8" s="26"/>
      <c r="N8" s="28"/>
      <c r="O8" s="28"/>
      <c r="P8" s="28"/>
      <c r="Q8" s="28"/>
    </row>
    <row r="9" spans="1:17" ht="18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8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9.5" thickBot="1">
      <c r="A11" s="60" t="s">
        <v>16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17" ht="18.75">
      <c r="A12" s="61" t="s">
        <v>6</v>
      </c>
      <c r="B12" s="63" t="s">
        <v>7</v>
      </c>
      <c r="C12" s="64"/>
      <c r="D12" s="64"/>
      <c r="E12" s="64"/>
      <c r="F12" s="64"/>
      <c r="G12" s="65"/>
      <c r="H12" s="61" t="s">
        <v>20</v>
      </c>
      <c r="I12" s="69"/>
      <c r="J12" s="69"/>
      <c r="K12" s="69"/>
      <c r="L12" s="70"/>
      <c r="M12" s="63" t="s">
        <v>21</v>
      </c>
      <c r="N12" s="64"/>
      <c r="O12" s="64"/>
      <c r="P12" s="64"/>
      <c r="Q12" s="65"/>
    </row>
    <row r="13" spans="1:17" ht="19.5" thickBot="1">
      <c r="A13" s="62"/>
      <c r="B13" s="66"/>
      <c r="C13" s="67"/>
      <c r="D13" s="67"/>
      <c r="E13" s="67"/>
      <c r="F13" s="67"/>
      <c r="G13" s="68"/>
      <c r="H13" s="3" t="s">
        <v>5</v>
      </c>
      <c r="I13" s="4" t="s">
        <v>2</v>
      </c>
      <c r="J13" s="4" t="s">
        <v>15</v>
      </c>
      <c r="K13" s="4" t="s">
        <v>3</v>
      </c>
      <c r="L13" s="5" t="s">
        <v>4</v>
      </c>
      <c r="M13" s="30" t="s">
        <v>5</v>
      </c>
      <c r="N13" s="4" t="s">
        <v>2</v>
      </c>
      <c r="O13" s="4" t="s">
        <v>15</v>
      </c>
      <c r="P13" s="4" t="s">
        <v>3</v>
      </c>
      <c r="Q13" s="5" t="s">
        <v>4</v>
      </c>
    </row>
    <row r="14" spans="1:17" ht="18.75">
      <c r="A14" s="31">
        <v>1</v>
      </c>
      <c r="B14" s="45" t="s">
        <v>9</v>
      </c>
      <c r="C14" s="46"/>
      <c r="D14" s="46"/>
      <c r="E14" s="46"/>
      <c r="F14" s="46"/>
      <c r="G14" s="47"/>
      <c r="H14" s="8">
        <f aca="true" t="shared" si="1" ref="H14:L15">H4*1000/5694</f>
        <v>10.95177344573235</v>
      </c>
      <c r="I14" s="8">
        <f t="shared" si="1"/>
        <v>9.583091324200915</v>
      </c>
      <c r="J14" s="8">
        <f t="shared" si="1"/>
        <v>0.15978767123287668</v>
      </c>
      <c r="K14" s="8">
        <f t="shared" si="1"/>
        <v>1.20889445029856</v>
      </c>
      <c r="L14" s="8">
        <f t="shared" si="1"/>
        <v>0</v>
      </c>
      <c r="M14" s="32">
        <f aca="true" t="shared" si="2" ref="M14:Q15">M4*1000/5673</f>
        <v>10.913258064516128</v>
      </c>
      <c r="N14" s="32">
        <f t="shared" si="2"/>
        <v>9.325379016129032</v>
      </c>
      <c r="O14" s="32">
        <f t="shared" si="2"/>
        <v>0.20407792580645165</v>
      </c>
      <c r="P14" s="32">
        <f t="shared" si="2"/>
        <v>1.381618470967742</v>
      </c>
      <c r="Q14" s="32">
        <f t="shared" si="2"/>
        <v>0</v>
      </c>
    </row>
    <row r="15" spans="1:17" ht="18.75">
      <c r="A15" s="33">
        <v>2</v>
      </c>
      <c r="B15" s="48" t="s">
        <v>10</v>
      </c>
      <c r="C15" s="49"/>
      <c r="D15" s="49"/>
      <c r="E15" s="49"/>
      <c r="F15" s="49"/>
      <c r="G15" s="50"/>
      <c r="H15" s="13">
        <f t="shared" si="1"/>
        <v>1.6840850017562348</v>
      </c>
      <c r="I15" s="13">
        <f t="shared" si="1"/>
        <v>1.446845626975764</v>
      </c>
      <c r="J15" s="13">
        <f t="shared" si="1"/>
        <v>0.01828872497365648</v>
      </c>
      <c r="K15" s="13">
        <f t="shared" si="1"/>
        <v>0.21895064980681417</v>
      </c>
      <c r="L15" s="13">
        <f t="shared" si="1"/>
        <v>0</v>
      </c>
      <c r="M15" s="13">
        <f t="shared" si="2"/>
        <v>1.6834126564427991</v>
      </c>
      <c r="N15" s="13">
        <f t="shared" si="2"/>
        <v>1.41911686938128</v>
      </c>
      <c r="O15" s="13">
        <f t="shared" si="2"/>
        <v>0.03383659439450026</v>
      </c>
      <c r="P15" s="13">
        <f t="shared" si="2"/>
        <v>0.2296174863387979</v>
      </c>
      <c r="Q15" s="13">
        <f t="shared" si="2"/>
        <v>0</v>
      </c>
    </row>
    <row r="16" spans="1:17" ht="18.75">
      <c r="A16" s="34" t="s">
        <v>12</v>
      </c>
      <c r="B16" s="51" t="s">
        <v>13</v>
      </c>
      <c r="C16" s="52"/>
      <c r="D16" s="52"/>
      <c r="E16" s="52"/>
      <c r="F16" s="52"/>
      <c r="G16" s="53"/>
      <c r="H16" s="13">
        <f aca="true" t="shared" si="3" ref="H16:Q16">H6</f>
        <v>15.377281223914318</v>
      </c>
      <c r="I16" s="13">
        <f t="shared" si="3"/>
        <v>15.09790085503969</v>
      </c>
      <c r="J16" s="13">
        <f t="shared" si="3"/>
        <v>11.44564210276414</v>
      </c>
      <c r="K16" s="13">
        <f t="shared" si="3"/>
        <v>18.111643225158332</v>
      </c>
      <c r="L16" s="13">
        <f t="shared" si="3"/>
        <v>0</v>
      </c>
      <c r="M16" s="13">
        <f t="shared" si="3"/>
        <v>15.425390350809398</v>
      </c>
      <c r="N16" s="13">
        <f t="shared" si="3"/>
        <v>15.217792938247305</v>
      </c>
      <c r="O16" s="13">
        <f t="shared" si="3"/>
        <v>16.58023240915876</v>
      </c>
      <c r="P16" s="13">
        <f t="shared" si="3"/>
        <v>16.619456902451834</v>
      </c>
      <c r="Q16" s="13">
        <f t="shared" si="3"/>
        <v>0</v>
      </c>
    </row>
    <row r="17" spans="1:17" ht="38.25" customHeight="1" thickBot="1">
      <c r="A17" s="35">
        <v>3</v>
      </c>
      <c r="B17" s="54" t="s">
        <v>11</v>
      </c>
      <c r="C17" s="55"/>
      <c r="D17" s="55"/>
      <c r="E17" s="55"/>
      <c r="F17" s="55"/>
      <c r="G17" s="56"/>
      <c r="H17" s="20">
        <f>H7*1000/5694</f>
        <v>9.220270108886547</v>
      </c>
      <c r="I17" s="20">
        <f>I7*1000/5694</f>
        <v>0.3770904460835968</v>
      </c>
      <c r="J17" s="20">
        <f>J7*1000/5694</f>
        <v>0.03675658587987355</v>
      </c>
      <c r="K17" s="20">
        <f>K7*1000/5694</f>
        <v>2.31807569371268</v>
      </c>
      <c r="L17" s="20">
        <f>L7*1000/5694</f>
        <v>6.488347383210397</v>
      </c>
      <c r="M17" s="20">
        <f>M7*1000/5673</f>
        <v>9.229845408073329</v>
      </c>
      <c r="N17" s="20">
        <f>N7*1000/5673</f>
        <v>0.26051242728714963</v>
      </c>
      <c r="O17" s="20">
        <f>O7*1000/5673</f>
        <v>0.03847399964745285</v>
      </c>
      <c r="P17" s="20">
        <f>P7*1000/5673</f>
        <v>2.2410416005640754</v>
      </c>
      <c r="Q17" s="20">
        <f>Q7*1000/5673</f>
        <v>6.689817380574651</v>
      </c>
    </row>
    <row r="20" ht="15.75">
      <c r="G20" s="36" t="s">
        <v>19</v>
      </c>
    </row>
    <row r="24" ht="15">
      <c r="B24" s="2" t="s">
        <v>17</v>
      </c>
    </row>
    <row r="25" ht="15">
      <c r="B25" s="2" t="s">
        <v>18</v>
      </c>
    </row>
  </sheetData>
  <sheetProtection/>
  <mergeCells count="18">
    <mergeCell ref="M12:Q12"/>
    <mergeCell ref="H12:L12"/>
    <mergeCell ref="B4:G4"/>
    <mergeCell ref="A1:Q1"/>
    <mergeCell ref="A2:A3"/>
    <mergeCell ref="B2:G3"/>
    <mergeCell ref="M2:Q2"/>
    <mergeCell ref="H2:L2"/>
    <mergeCell ref="B14:G14"/>
    <mergeCell ref="B15:G15"/>
    <mergeCell ref="B16:G16"/>
    <mergeCell ref="B17:G17"/>
    <mergeCell ref="B5:G5"/>
    <mergeCell ref="B6:G6"/>
    <mergeCell ref="B7:G7"/>
    <mergeCell ref="A11:Q11"/>
    <mergeCell ref="A12:A13"/>
    <mergeCell ref="B12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 В.Н.</dc:creator>
  <cp:keywords/>
  <dc:description/>
  <cp:lastModifiedBy>admin</cp:lastModifiedBy>
  <cp:lastPrinted>2012-09-13T01:08:31Z</cp:lastPrinted>
  <dcterms:created xsi:type="dcterms:W3CDTF">2011-03-17T07:02:45Z</dcterms:created>
  <dcterms:modified xsi:type="dcterms:W3CDTF">2016-03-14T07:34:52Z</dcterms:modified>
  <cp:category/>
  <cp:version/>
  <cp:contentType/>
  <cp:contentStatus/>
</cp:coreProperties>
</file>